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Z:\Finantsosakond\RE_2025\2025 Aastatevaheline ümbertõstmine\"/>
    </mc:Choice>
  </mc:AlternateContent>
  <xr:revisionPtr revIDLastSave="0" documentId="13_ncr:1_{54AFC685-42BD-441E-A186-3FE56F207E12}" xr6:coauthVersionLast="47" xr6:coauthVersionMax="47" xr10:uidLastSave="{00000000-0000-0000-0000-000000000000}"/>
  <bookViews>
    <workbookView xWindow="-120" yWindow="-120" windowWidth="29040" windowHeight="15720" xr2:uid="{7FCABED6-23A4-430E-8198-4B34170B5CF2}"/>
  </bookViews>
  <sheets>
    <sheet name="mõjude tabel RES 2026-2029" sheetId="1" r:id="rId1"/>
    <sheet name="juhised_selgitused" sheetId="2" r:id="rId2"/>
    <sheet name="Ripploend" sheetId="3" r:id="rId3"/>
  </sheets>
  <definedNames>
    <definedName name="_xlnm._FilterDatabase" localSheetId="0" hidden="1">'mõjude tabel RES 2026-2029'!$A$4:$T$18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 i="1" l="1"/>
  <c r="R2" i="1"/>
  <c r="S2" i="1"/>
  <c r="N2" i="1"/>
  <c r="M16" i="1"/>
  <c r="L16" i="1"/>
  <c r="L13" i="1"/>
  <c r="M13" i="1" s="1"/>
  <c r="M12" i="1"/>
  <c r="L12" i="1"/>
  <c r="M11" i="1"/>
  <c r="L11" i="1"/>
  <c r="Q13" i="1" l="1"/>
  <c r="P15" i="1"/>
  <c r="P2" i="1" s="1"/>
  <c r="O16" i="1"/>
  <c r="Q2" i="1" l="1"/>
  <c r="Q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Liivi Fuchs</author>
  </authors>
  <commentList>
    <comment ref="L11" authorId="0" shapeId="0" xr:uid="{D5BF6320-C8C2-4B1B-A6B0-C83C9140C73B}">
      <text>
        <r>
          <rPr>
            <sz val="9"/>
            <color indexed="81"/>
            <rFont val="Segoe UI"/>
            <family val="2"/>
            <charset val="186"/>
          </rPr>
          <t>projekti maksmuses kajastatud 2023-2029 perioodi eelarve</t>
        </r>
        <r>
          <rPr>
            <sz val="9"/>
            <color indexed="81"/>
            <rFont val="Segoe UI"/>
            <charset val="1"/>
          </rPr>
          <t xml:space="preserve">
</t>
        </r>
      </text>
    </comment>
    <comment ref="L13" authorId="0" shapeId="0" xr:uid="{BF7A795F-038C-47D4-BCAD-AA2D64926547}">
      <text>
        <r>
          <rPr>
            <sz val="9"/>
            <color indexed="81"/>
            <rFont val="Segoe UI"/>
            <family val="2"/>
            <charset val="186"/>
          </rPr>
          <t xml:space="preserve">kajastatud perioodi 2023-2029 RIL transpordivahendite eelarve, va 2024 ÜK suma, vt järgmisel real
</t>
        </r>
      </text>
    </comment>
  </commentList>
</comments>
</file>

<file path=xl/sharedStrings.xml><?xml version="1.0" encoding="utf-8"?>
<sst xmlns="http://schemas.openxmlformats.org/spreadsheetml/2006/main" count="162" uniqueCount="81">
  <si>
    <t>Aastate vahel eealarve ümbertõstmise vorm.</t>
  </si>
  <si>
    <t>KOHUSTUSLIK</t>
  </si>
  <si>
    <t>SOOVITUSLIK</t>
  </si>
  <si>
    <t>Asutus</t>
  </si>
  <si>
    <t>Osapool/Valitsemisa, asutus</t>
  </si>
  <si>
    <t>Teema nimetus</t>
  </si>
  <si>
    <t>Sisu (vali ripploendist)</t>
  </si>
  <si>
    <t>Viide otsusele,
millega vahendid olid võimaldatud</t>
  </si>
  <si>
    <t>Programm</t>
  </si>
  <si>
    <t>Programmi tegevus</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</si>
  <si>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</si>
  <si>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</si>
  <si>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</si>
  <si>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</si>
  <si>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r>
      <t xml:space="preserve">Projekti/
Objekti
kogumaksumus
</t>
    </r>
    <r>
      <rPr>
        <i/>
        <sz val="10"/>
        <color theme="1"/>
        <rFont val="Calibri"/>
        <family val="2"/>
        <charset val="186"/>
        <scheme val="minor"/>
      </rPr>
      <t>(kui Objektikood olemas);</t>
    </r>
    <r>
      <rPr>
        <sz val="10"/>
        <color theme="1"/>
        <rFont val="Calibri"/>
        <family val="2"/>
        <charset val="186"/>
        <scheme val="minor"/>
      </rPr>
      <t xml:space="preserve">
 euro</t>
    </r>
  </si>
  <si>
    <r>
      <t xml:space="preserve">Kogu projekti kulud  jooksva aasta lõpu seisuga
</t>
    </r>
    <r>
      <rPr>
        <i/>
        <sz val="10"/>
        <color theme="1"/>
        <rFont val="Calibri"/>
        <family val="2"/>
        <charset val="186"/>
        <scheme val="minor"/>
      </rPr>
      <t>(kui Objektikood olemas);</t>
    </r>
    <r>
      <rPr>
        <sz val="10"/>
        <color theme="1"/>
        <rFont val="Calibri"/>
        <family val="2"/>
        <charset val="186"/>
        <scheme val="minor"/>
      </rPr>
      <t xml:space="preserve"> euro</t>
    </r>
  </si>
  <si>
    <t>Vahendite mahu korrigeerimine; euro</t>
  </si>
  <si>
    <t>Korrigeerimise selgitus (välja on toodud: projekti/tegevuse kirjeldus, ümbertõste vajaduse põhjendused)</t>
  </si>
  <si>
    <t>KLIM</t>
  </si>
  <si>
    <t>Ida-Viru keskkonnaprogramm</t>
  </si>
  <si>
    <t>perioodi korrigeerimine</t>
  </si>
  <si>
    <t>2025. aasta riigieelarve seadus. Vastu võetud 11.12.2024; KLIM käskkiri 03.01.2025 nr 1-2/25/3 Kliimaministeeriumi valitsemisalas olevate riigiasutuste 2025. aasta riigieelarve täiendav liigendamine</t>
  </si>
  <si>
    <t>IN059003</t>
  </si>
  <si>
    <t>Ida-Viru maakonna programm</t>
  </si>
  <si>
    <t>Kodutoetus lasterikaste perede eluasemetingimuste parandamiseks</t>
  </si>
  <si>
    <t>KLIM käskkiri 26.05.2025 nr 1-2/25/226 2024. aasta riigieelarve vahendite ülekandmine 2025. eelarveaastasse</t>
  </si>
  <si>
    <t>IN05A077</t>
  </si>
  <si>
    <t>20</t>
  </si>
  <si>
    <t>45</t>
  </si>
  <si>
    <t>Ettevõtluse ja Innovatsiooni SA tugitegevuste toetus</t>
  </si>
  <si>
    <t>Kasutusest välja langenud ehitise lammutamise toetus</t>
  </si>
  <si>
    <t>Korterelamute rekonstrueerimistoetuse tugitegevuseks</t>
  </si>
  <si>
    <t>EGT</t>
  </si>
  <si>
    <t>Arbavere puursüdamike hoidla</t>
  </si>
  <si>
    <t>IN050058</t>
  </si>
  <si>
    <t>Fosforiidi ja kaasnevate ressursside uuring</t>
  </si>
  <si>
    <t>RIL</t>
  </si>
  <si>
    <t>Uute hangitavate veesõidukite hankeprotsessi kestuseks on planeeritud 24 kuni 30 kuud, kuna tegemist on tehniliselt keerukate eritellimusel valmistatavate sõidukitega. Veesõidukite omandiõigus antakse üle alles pärast seda, kui on läbi viidud vajalikud proovisõidud ja testid ning on kinnitatud, et tarnitud sõiduk vastab täielikult hankelepingu tingimustele, sh kõik nõutud dokumendid ja sertifikaadid on esitatud. Vaheakteerimist ei toimu – kogu sõiduk võetakse vastu tervikuna korraga, pärast kõigi tingimuste täitmist.</t>
  </si>
  <si>
    <t>Uute veesõidukite hankimine ja olemasolevate kapitaalremont</t>
  </si>
  <si>
    <t>IN003000</t>
  </si>
  <si>
    <t>Transpordivahendid</t>
  </si>
  <si>
    <t>Rohuküla sadama kai taastamine</t>
  </si>
  <si>
    <t>IN050098</t>
  </si>
  <si>
    <t>Ehitushanke nurjumise tõttu ei ole võimalik planeeritud töid 2025. a teostada. Hanke luhtumine tähendab, et töödega ei saa alustada vastavalt kavandatud ajakavale. Seetõttu tuleb planeeritud eelarvelised vahendid ümber tõsta 2026. a ja 2027. a, et tagada tööde teostamine pärast uue hanke läbiviimist ja lepingu sõlmimist.</t>
  </si>
  <si>
    <t>*</t>
  </si>
  <si>
    <t>positsiooni parandavad ehk kulude vähendamine esitada + märgiga.</t>
  </si>
  <si>
    <t>positsiooni halvendavad ehk kulusid suurendavad muudatused esitada - märgiga.</t>
  </si>
  <si>
    <t>Tõsted esitatakse muudatuse ehk ühe reana</t>
  </si>
  <si>
    <t>MAHTUDE KORREKTSIOON PERIOODI SEES</t>
  </si>
  <si>
    <r>
      <t xml:space="preserve">Siin näidatakse ainult need projektid/ objektid, mille puhul </t>
    </r>
    <r>
      <rPr>
        <b/>
        <sz val="10"/>
        <rFont val="Calibri"/>
        <family val="2"/>
        <charset val="186"/>
        <scheme val="minor"/>
      </rPr>
      <t>vahendite kasutamse periood ei pikene, muutub ainult mahtude jaotus perioodi sees.</t>
    </r>
  </si>
  <si>
    <t>Näiteks, kui 15.09.2023 toimunud VV istungil otsustati eraldada HTM eelarvesse aastateks 2024 - 2026 5 mln eurot. (jõustunud RESiga)</t>
  </si>
  <si>
    <t>RES rahastamiskava andmed (mahud) juuni 2024 seisuga on järgmised: 2025 - 2 mln; 2026 - 1 mln.</t>
  </si>
  <si>
    <t>Seoses kooli ehituse venimisega on vaja vähendada mahtu aastas 2025/ suurendada aastas 2026.</t>
  </si>
  <si>
    <t>Näiteks, kui 16.09.2023 toimunud VV istungil otsustati eraldada HTM eelarvesse aastateks 2024 - 2026 5 mln eurot. (jõustunud RESiga)</t>
  </si>
  <si>
    <t>Kool valmib varem. On vaja suurendada mahtu aastas 2025/ viia vahendid nulli aastal 2026.</t>
  </si>
  <si>
    <t>PERIOODI (PIKEMAKS) KORREKTSIOON</t>
  </si>
  <si>
    <r>
      <t>Siin näidatakse ainult need projektid/ objektid, mille puhul</t>
    </r>
    <r>
      <rPr>
        <b/>
        <sz val="10"/>
        <rFont val="Calibri"/>
        <family val="2"/>
        <charset val="186"/>
        <scheme val="minor"/>
      </rPr>
      <t xml:space="preserve"> muutub periood</t>
    </r>
    <r>
      <rPr>
        <b/>
        <sz val="10"/>
        <color theme="1"/>
        <rFont val="Calibri"/>
        <family val="2"/>
        <charset val="186"/>
        <scheme val="minor"/>
      </rPr>
      <t xml:space="preserve"> </t>
    </r>
    <r>
      <rPr>
        <b/>
        <sz val="10"/>
        <rFont val="Calibri"/>
        <family val="2"/>
        <charset val="186"/>
        <scheme val="minor"/>
      </rPr>
      <t>pikemaks.</t>
    </r>
  </si>
  <si>
    <t>Seoses kooli ehituse venimisega on vaja vähendada mahtu aastates 2025 ja 2026/ suurendada aastas 2027.</t>
  </si>
  <si>
    <t>VAHENDID LÕPETAMATA TEGEVUSTEKS</t>
  </si>
  <si>
    <r>
      <t xml:space="preserve">Siin näidatakse ainult need projektid/ objektid, mille puhul on </t>
    </r>
    <r>
      <rPr>
        <b/>
        <sz val="10"/>
        <rFont val="Calibri"/>
        <family val="2"/>
        <charset val="186"/>
        <scheme val="minor"/>
      </rPr>
      <t>vahendite kasutamse periood lõppenud, st vahendid on juba korra ülekantud.</t>
    </r>
  </si>
  <si>
    <t>Näiteks, kui 15.09.2022 toimunud VV istungil otsustati eraldada HTM eelarvesse aastaks 2023 5 mln eurot. (jõustunud REga)</t>
  </si>
  <si>
    <t>Kooli ehitamine venis. Kasutamata vahendid kanti üle aastasse 2024. Projekt pole lõpetatud.</t>
  </si>
  <si>
    <t>Soovitakse kasutamata jääki aastasse 2026, et lõpetada projekt.</t>
  </si>
  <si>
    <t>mahtude korrigeerimine</t>
  </si>
  <si>
    <t>lõpetamata tegevused</t>
  </si>
  <si>
    <t>Kliimaministeerium</t>
  </si>
  <si>
    <t>Kliimaministeeriumi valitsemisala</t>
  </si>
  <si>
    <t>Ettevõtluse ja Innovatsiooni SA-le vahendid korterelamute rekonstrueerimistoetuse tugitegevuseks ehk kulude katteks, mida EIS kannab seoses asjaoluga, et teeb ise toetuse saaja asemel ehitustööde hankeid (ostumenetlusi). Kuna korterelamute rekonstrueerimistoetuse voor algas alles 28.10.2024, ei ole vastavaid tegevusi veel täies mahus ellu viidud. Olulises mahus tehakse 2025. aastal, kuid need vahendid on planeeritud mitmesse aastasse, sest korterelamute meede ja EISi osas määruses kehtiv hangete läbiviimise kohustus on aktuaalne 2026. aastal. Tegemist on korterelamute rekonstrueerimistoetuse määruses kehtestatud kohustusega ning seetõttu on vajalik vahendite kasutamise perioodi pikendada.</t>
  </si>
  <si>
    <t>Arbavere teaduskeskuse arendamise teise etapi jätkamisega seotud projekteerimis- ja ehitustööde finantseerimiseks. Investeeringu elluviimine on viibinud seoses hangete menetluse pikenemisega, mis omakorda on edasi lükanud tööde tegeliku alustamise. Vastavalt hankelepingutele toimub tööde vastuvõtmine 2026.aastal.</t>
  </si>
  <si>
    <t xml:space="preserve">Eelarvevahendid on kavandatud Ettevõtluse ja Innovatsiooni SA-le antavateks tugitegevuste toetusteks, mille eesmärk on avatud taotlusvoorude korraldamine, toetuste menetlemine ning toetuse saajate tegevuse järelevalve. Arvestades, et toetatavate projektide elluviimine toimub mitme aasta jooksul, on ka toetuste haldamise ja toetuse kasutamise tingimuste kontrolli ning järelevalve vajadus pikaajalisem. Sellest tulenevalt ei piirdu sihtasutuse tugitegevused ainult taotlusvooru väljakuulutamise ja otsuste tegemisega toetuse andmise hetkel, vaid kestavad kogu toetuse rakendusperioodi vältel, kuni toetuse kasutamise lõpparuandluse kinnitamiseni. Seetõttu on vajalik kavandatud tugitegevuste eelarvevahendite osaline ümbertõstmine järgnevatesse eelarveaastatesse, et tagada sihtasutusele võimalus täita oma ülesandeid kogu toetuste elutsükli jooksul, sh teha järelevalvet, hinnata vahe- ja lõpparuandeid ning tagada toetuse kasutamise nõuetele vastavus.
</t>
  </si>
  <si>
    <t>Ettevõtluse ja Innovatsiooni SA kaudu kasutusest välja langenud ehitise lammutamiseks jagatavad toetused, millel on 2024 avatud taotlusvoorudega kohustused võetud. Tegemist on projektidega, mis oma olemuselt on pikaajalised ning nende elluviimise ja vastavate kuludokumentide sitamise ajagraafik sõltub toetuse saajate edasiminekust projektide teostamisel. Tulenevalt sellest ei toimu toetuste väljamaksmine alati samal eelarveaastal, mil kohustused võetakse. Seetõttu on vajalik kavandatud vahendite ümbertõstmine järgnevatesse aastatesse, et tagada väljamaksete tegemine vastavalt toetuse saajate reaalsele teostusgraafikule ning täita juba võetud rahastamiskohustusi.</t>
  </si>
  <si>
    <t>IN003001</t>
  </si>
  <si>
    <t xml:space="preserve">Lõplikult jõudsid vahendid EGT kasutusse alles 01.11.2023. EGT küll tegutses projektiga alates aasta algusest, kattes kulusid omavahenditest. Samas enne raha laekumist ei võetud suuremahulisi lepingulisi kohustusi, mille kandmine omavahenditest ei oleks olnud võimalik. Suuremahuliste katsetuste ja inseneeria lepingud (Prayon ja AFRY) sõlmiti 2025 aasta alguses, nende lõpp-tähtaeg on 2026 aasta esimese kvartali lõpp ja tulenevalt jäävad viimased lepingutega seotud maksed 2026 aasta teise kvartalisse, peale tööde üleandmist. Samuti jäävad 2026 aasta sisse mõningad teadus-arendustööd, mida saab teostada paralleelselt katsetuste ja inseneritöö viimaste faasidega, näiteks kõrval- ja jääkproduktide kasutamine ja käitlemine. Projekti tegevuste lõpptähtaega pikendatakse kuni 2026 aasta lõpuni. </t>
  </si>
  <si>
    <t>Ettevõtluse ja Innovatsiooni SA kaudu jagatavad toetused, millel on 2023-2025  avatud taotlusvoorude alusel toetuse saajate ees kohustused võetud. Avatud taotlusvooru alusel on võetud toetuse andmise kohustused toetuse saajate ees projektide elluviimiseks, milles toetatavateks tegevusteks on peamiselt kinnisvaraga seotud investeeringud. Sellised investeeringud on oma olemuselt pikaajalised ning nende elluviimise ja vastavate kuludokumentide esitamise ajagraafik sõltub toetuse saajate edasiminekust projektide teostamisel (nt projekteerimine, ehitusload, ehitustööde teostamine, järelevalve jms). Tulenevalt sellest ei toimu toetuste väljamaksmine alati samal eelarveaastal, mil kohustused võetakse. Seetõttu on vajalik kavandatud vahendite ümbertõstmine järgnevatesse aastatesse, et tagada väljamaksete tegemine vastavalt toetuse saajate reaalsetele kuludele ning täita juba võetud rahastamiskohustusi.
Seadusest tulenev püsikohustus. Projekti maksumuse summaks märgitud RE 2024 ja RES/RE2025-2029 planeeritud 2024, 2025 ja 2026 eelarve kokku.</t>
  </si>
  <si>
    <t>Keskkonnainvesteeringute Keskus SA kaudu jaotatavad toetused.  Ida-Viru maakonna programmi (Ida-Viru maakonna kohaliku omavalitsuse üksuste põlevkivi kaevandamise või töötlemisega seotud keskkonnamuutuste tagajärgede leevendamine ja nendega toimetulek) taotlusvoor avati 16.06.2025. aastal.  Tegemist on kinnisvarasse investeeringuga, mis oma olemuselt on pikaajaline, mistõttu suurem osa tegelikke kulusid tekib toetuse avamise aastale järgneval aastal. Kuna toetus on klassifitseeritud investeeringutoetuseks, siis eelarve üleviimisel on lisatud objektikood.
Seadusest tulenev püsikohustus. Projekti maksumuse summaks märgitud RES/RE2025-2028 planeeritud 2025 ja 2026 eelarve kokku.</t>
  </si>
  <si>
    <t>Avaandmete direktiivi ülevõtmine</t>
  </si>
  <si>
    <t xml:space="preserve">Kliimaministeerium - VV SR </t>
  </si>
  <si>
    <t>VV reservis olevad sihtostarbelised vahendid, mis on heaks kiidetud Vabariigi Valitsuse 20.03.2025 istungi otsusega.</t>
  </si>
  <si>
    <t xml:space="preserve">Avaandmete avalikustamise investeeringuteks on 2025 aastal hangitavate teenuste lepinguline maht täidetud, reservi ümbertõstmine on vajalik uute riigihangete läbiviimiseks ja vahendite sihtotstarbeliseks kasutamiseks 2026 tööplaanis. 
Lisaks on põhjus selles, et hetkel kasutatakse väga aktiivselt RRF välisvahendeid, et efektiivselt EL vahendid ära kasutada ning puudub ressurss, et rakendada täismahus ka piirmääraga vahendeid, Seetõttu on ettepanek tõsta reservid tulevikku, kui RRF periood lõpeb, aga vajadus on jätkutegevusi rahastada.  </t>
  </si>
  <si>
    <t>Riigipoolne AS Eesti Raudtee kahjumi katmine</t>
  </si>
  <si>
    <t>2025. aasta reservi jäägi üleviimine 2027. aastasse. Muudatuse aluseks on AS Eesti Raudtee finantsplaanis kajastatud tulu-kulu tasakaalu andmed. 
2026. aasta prognoositava reservi jäägi üleviimine 2027. aastasse, Muudatuse aluseks on AS Eesti Raudtee finantsplaanis kajastatud tulu-kulu tasakaalu andmed.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</si>
</sst>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1"/>
      <color theme="1"/>
      <name val="Calibri"/>
      <scheme val="minor"/>
    </font>
    <font>
      <b/>
      <sz val="11"/>
      <color theme="1"/>
      <name val="Calibri"/>
      <family val="2"/>
      <charset val="186"/>
      <scheme val="minor"/>
    </font>
    <font>
      <i/>
      <sz val="8"/>
      <color theme="1"/>
      <name val="Calibri"/>
      <family val="2"/>
      <charset val="186"/>
      <scheme val="minor"/>
    </font>
    <font>
      <sz val="10"/>
      <color theme="1"/>
      <name val="Calibri"/>
      <family val="2"/>
      <charset val="186"/>
      <scheme val="minor"/>
    </font>
    <font>
      <i/>
      <sz val="10"/>
      <color theme="1"/>
      <name val="Calibri"/>
      <family val="2"/>
      <charset val="186"/>
      <scheme val="minor"/>
    </font>
    <font>
      <b/>
      <u/>
      <sz val="10"/>
      <name val="Calibri"/>
      <family val="2"/>
      <charset val="186"/>
      <scheme val="minor"/>
    </font>
    <font>
      <sz val="11"/>
      <name val="Calibri"/>
      <family val="2"/>
      <charset val="186"/>
      <scheme val="minor"/>
    </font>
    <font>
      <b/>
      <sz val="10"/>
      <name val="Calibri"/>
      <family val="2"/>
      <charset val="186"/>
      <scheme val="minor"/>
    </font>
    <font>
      <b/>
      <sz val="10"/>
      <color theme="1"/>
      <name val="Calibri"/>
      <family val="2"/>
      <charset val="186"/>
      <scheme val="minor"/>
    </font>
    <font>
      <sz val="10"/>
      <color rgb="FF000000"/>
      <name val="Calibri"/>
      <family val="2"/>
      <charset val="186"/>
      <scheme val="minor"/>
    </font>
    <font>
      <b/>
      <i/>
      <sz val="11"/>
      <color theme="1"/>
      <name val="Calibri"/>
      <family val="2"/>
      <charset val="186"/>
      <scheme val="minor"/>
    </font>
    <font>
      <sz val="11"/>
      <color rgb="FF000000"/>
      <name val="Calibri"/>
      <scheme val="minor"/>
    </font>
    <font>
      <sz val="11"/>
      <name val="Calibri"/>
      <scheme val="minor"/>
    </font>
    <font>
      <sz val="11"/>
      <color rgb="FF242424"/>
      <name val="Calibri"/>
      <scheme val="minor"/>
    </font>
    <font>
      <sz val="11"/>
      <color rgb="FF242424"/>
      <name val="Aptos Narrow"/>
      <charset val="1"/>
    </font>
    <font>
      <sz val="8"/>
      <name val="Calibri"/>
      <family val="2"/>
      <charset val="186"/>
      <scheme val="minor"/>
    </font>
    <font>
      <sz val="9"/>
      <color indexed="81"/>
      <name val="Segoe UI"/>
      <charset val="1"/>
    </font>
    <font>
      <sz val="9"/>
      <color indexed="81"/>
      <name val="Segoe UI"/>
      <family val="2"/>
      <charset val="186"/>
    </font>
  </fonts>
  <fills count="4">
    <fill>
      <patternFill patternType="none"/>
    </fill>
    <fill>
      <patternFill patternType="gray125"/>
    </fill>
    <fill>
      <patternFill patternType="solid">
        <fgColor theme="9" tint="0.39997558519241921"/>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61">
    <xf numFmtId="0" fontId="0" fillId="0" borderId="0" xfId="0"/>
    <xf numFmtId="0" fontId="3" fillId="0" borderId="0" xfId="0" applyFont="1" applyAlignment="1">
      <alignment horizontal="center" vertical="center"/>
    </xf>
    <xf numFmtId="0" fontId="2" fillId="0" borderId="0" xfId="0" applyFont="1"/>
    <xf numFmtId="0" fontId="6"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7" fillId="0" borderId="0" xfId="0" applyFont="1"/>
    <xf numFmtId="0" fontId="0" fillId="0" borderId="0" xfId="0" applyAlignment="1">
      <alignment horizontal="right"/>
    </xf>
    <xf numFmtId="0" fontId="10" fillId="0" borderId="0" xfId="0" applyFont="1" applyAlignment="1">
      <alignment horizontal="left" vertical="center"/>
    </xf>
    <xf numFmtId="0" fontId="4" fillId="0" borderId="0" xfId="0" applyFont="1" applyAlignment="1">
      <alignment horizontal="center" vertical="center"/>
    </xf>
    <xf numFmtId="0" fontId="11" fillId="0" borderId="0" xfId="0" applyFont="1"/>
    <xf numFmtId="0" fontId="1" fillId="0" borderId="7" xfId="0" applyFont="1" applyBorder="1" applyAlignment="1">
      <alignment wrapText="1"/>
    </xf>
    <xf numFmtId="0" fontId="1" fillId="0" borderId="1" xfId="0" applyFont="1" applyBorder="1"/>
    <xf numFmtId="0" fontId="1" fillId="0" borderId="1" xfId="0" applyFont="1" applyBorder="1" applyAlignment="1">
      <alignment wrapText="1"/>
    </xf>
    <xf numFmtId="0" fontId="1" fillId="0" borderId="4" xfId="0" applyFont="1" applyBorder="1"/>
    <xf numFmtId="0" fontId="12" fillId="0" borderId="7" xfId="0" applyFont="1" applyBorder="1"/>
    <xf numFmtId="0" fontId="12" fillId="0" borderId="6" xfId="0" applyFont="1" applyBorder="1" applyAlignment="1">
      <alignment wrapText="1"/>
    </xf>
    <xf numFmtId="0" fontId="1" fillId="0" borderId="1" xfId="0" quotePrefix="1" applyFont="1" applyBorder="1" applyAlignment="1">
      <alignment horizontal="center"/>
    </xf>
    <xf numFmtId="0" fontId="13" fillId="0" borderId="6" xfId="0" applyFont="1" applyBorder="1" applyAlignment="1">
      <alignment wrapText="1"/>
    </xf>
    <xf numFmtId="0" fontId="1" fillId="0" borderId="6" xfId="0" applyFont="1" applyBorder="1"/>
    <xf numFmtId="0" fontId="1" fillId="0" borderId="3" xfId="0" applyFont="1" applyBorder="1"/>
    <xf numFmtId="0" fontId="1" fillId="0" borderId="6" xfId="0" applyFont="1" applyBorder="1" applyAlignment="1">
      <alignment wrapText="1"/>
    </xf>
    <xf numFmtId="0" fontId="1" fillId="0" borderId="1" xfId="0" applyFont="1" applyBorder="1" applyAlignment="1">
      <alignment horizontal="center"/>
    </xf>
    <xf numFmtId="49" fontId="0" fillId="0" borderId="3" xfId="0" applyNumberFormat="1" applyBorder="1" applyAlignment="1">
      <alignment vertical="top" wrapText="1"/>
    </xf>
    <xf numFmtId="0" fontId="1" fillId="0" borderId="1" xfId="0" applyFont="1"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1" fillId="0" borderId="3" xfId="0" applyFont="1" applyBorder="1" applyAlignment="1">
      <alignment vertical="top"/>
    </xf>
    <xf numFmtId="3" fontId="1" fillId="0" borderId="1" xfId="0" applyNumberFormat="1" applyFont="1" applyBorder="1" applyAlignment="1">
      <alignment vertical="top"/>
    </xf>
    <xf numFmtId="0" fontId="1" fillId="0" borderId="1" xfId="0" applyFont="1" applyBorder="1" applyAlignment="1">
      <alignment vertical="top" wrapText="1"/>
    </xf>
    <xf numFmtId="0" fontId="1" fillId="0" borderId="1" xfId="0" applyFont="1" applyBorder="1" applyAlignment="1">
      <alignment horizontal="center" vertical="top"/>
    </xf>
    <xf numFmtId="0" fontId="15" fillId="0" borderId="0" xfId="0" applyFont="1" applyAlignment="1">
      <alignment wrapText="1"/>
    </xf>
    <xf numFmtId="3" fontId="0" fillId="0" borderId="0" xfId="0" applyNumberFormat="1"/>
    <xf numFmtId="3" fontId="3" fillId="0" borderId="0" xfId="0" applyNumberFormat="1" applyFont="1" applyAlignment="1">
      <alignment horizontal="center" vertical="center"/>
    </xf>
    <xf numFmtId="3" fontId="4" fillId="2" borderId="1" xfId="0" applyNumberFormat="1" applyFont="1" applyFill="1" applyBorder="1" applyAlignment="1">
      <alignment horizontal="center" vertical="center"/>
    </xf>
    <xf numFmtId="3" fontId="1" fillId="0" borderId="1" xfId="0" applyNumberFormat="1" applyFont="1" applyBorder="1"/>
    <xf numFmtId="3" fontId="12" fillId="0" borderId="1" xfId="0" applyNumberFormat="1" applyFont="1" applyBorder="1"/>
    <xf numFmtId="3" fontId="1" fillId="0" borderId="4" xfId="0" applyNumberFormat="1" applyFont="1" applyBorder="1"/>
    <xf numFmtId="3" fontId="2" fillId="0" borderId="0" xfId="0" applyNumberFormat="1" applyFont="1"/>
    <xf numFmtId="0" fontId="0" fillId="0" borderId="1" xfId="0" applyBorder="1"/>
    <xf numFmtId="0" fontId="0" fillId="0" borderId="2" xfId="0" applyBorder="1" applyAlignment="1">
      <alignment wrapText="1"/>
    </xf>
    <xf numFmtId="0" fontId="0" fillId="0" borderId="1" xfId="0" applyBorder="1" applyAlignment="1">
      <alignment wrapText="1"/>
    </xf>
    <xf numFmtId="0" fontId="0" fillId="0" borderId="2" xfId="0" applyBorder="1" applyAlignment="1">
      <alignment vertical="top" wrapText="1"/>
    </xf>
    <xf numFmtId="0" fontId="0" fillId="0" borderId="0" xfId="0" applyAlignment="1">
      <alignment vertical="top"/>
    </xf>
    <xf numFmtId="0" fontId="3" fillId="0" borderId="0" xfId="0" applyFont="1" applyAlignment="1">
      <alignment horizontal="center" vertical="top"/>
    </xf>
    <xf numFmtId="0" fontId="1" fillId="0" borderId="2" xfId="0" applyFont="1" applyBorder="1" applyAlignment="1">
      <alignment vertical="top" wrapText="1"/>
    </xf>
    <xf numFmtId="0" fontId="14" fillId="0" borderId="7" xfId="0" applyFont="1" applyBorder="1" applyAlignment="1">
      <alignment vertical="top" wrapText="1"/>
    </xf>
    <xf numFmtId="3" fontId="0" fillId="0" borderId="1" xfId="0" applyNumberFormat="1" applyBorder="1" applyAlignment="1">
      <alignment vertical="top"/>
    </xf>
    <xf numFmtId="0" fontId="0" fillId="0" borderId="0" xfId="0" applyAlignment="1">
      <alignment vertical="top"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3" fontId="4" fillId="2" borderId="4" xfId="0" applyNumberFormat="1" applyFont="1" applyFill="1" applyBorder="1" applyAlignment="1">
      <alignment horizontal="center" vertical="center" wrapText="1"/>
    </xf>
    <xf numFmtId="3" fontId="4" fillId="2" borderId="5" xfId="0" applyNumberFormat="1" applyFont="1" applyFill="1" applyBorder="1" applyAlignment="1">
      <alignment horizontal="center" vertical="center" wrapText="1"/>
    </xf>
    <xf numFmtId="3" fontId="4" fillId="2" borderId="6"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1" xfId="0" applyFont="1" applyBorder="1" applyAlignment="1">
      <alignmen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2DCDA-35CA-4283-91DF-00B862D64D62}">
  <dimension ref="A1:T24"/>
  <sheetViews>
    <sheetView tabSelected="1" zoomScale="90" zoomScaleNormal="90" workbookViewId="0">
      <pane ySplit="5" topLeftCell="A12" activePane="bottomLeft" state="frozen"/>
      <selection pane="bottomLeft" activeCell="N2" sqref="N2:S2"/>
    </sheetView>
  </sheetViews>
  <sheetFormatPr defaultRowHeight="15" x14ac:dyDescent="0.25"/>
  <cols>
    <col min="1" max="1" width="9.42578125" customWidth="1"/>
    <col min="2" max="2" width="18.5703125" customWidth="1"/>
    <col min="3" max="3" width="35.5703125" customWidth="1"/>
    <col min="4" max="4" width="27" customWidth="1"/>
    <col min="5" max="5" width="17.5703125" style="43" customWidth="1"/>
    <col min="6" max="7" width="12.85546875" customWidth="1"/>
    <col min="8" max="8" width="10.7109375" bestFit="1" customWidth="1"/>
    <col min="9" max="9" width="20.42578125" customWidth="1"/>
    <col min="12" max="12" width="15.5703125" customWidth="1"/>
    <col min="13" max="13" width="16.140625" customWidth="1"/>
    <col min="14" max="19" width="10.5703125" style="32" customWidth="1"/>
    <col min="20" max="20" width="56.28515625" customWidth="1"/>
  </cols>
  <sheetData>
    <row r="1" spans="1:20" x14ac:dyDescent="0.25">
      <c r="B1" s="10" t="s">
        <v>0</v>
      </c>
      <c r="C1" s="2"/>
      <c r="D1" s="2"/>
    </row>
    <row r="2" spans="1:20" x14ac:dyDescent="0.25">
      <c r="A2" s="2" t="s">
        <v>66</v>
      </c>
      <c r="N2" s="38">
        <f>SUBTOTAL(9,N6:N20)</f>
        <v>4306366</v>
      </c>
      <c r="O2" s="38">
        <f t="shared" ref="O2:S2" si="0">SUBTOTAL(9,O6:O20)</f>
        <v>3960437</v>
      </c>
      <c r="P2" s="38">
        <f t="shared" si="0"/>
        <v>-3008307</v>
      </c>
      <c r="Q2" s="38">
        <f t="shared" si="0"/>
        <v>-5258496</v>
      </c>
      <c r="R2" s="38">
        <f t="shared" si="0"/>
        <v>0</v>
      </c>
      <c r="S2" s="38">
        <f t="shared" si="0"/>
        <v>0</v>
      </c>
    </row>
    <row r="3" spans="1:20" x14ac:dyDescent="0.25">
      <c r="B3" s="1" t="s">
        <v>1</v>
      </c>
      <c r="C3" s="1" t="s">
        <v>1</v>
      </c>
      <c r="D3" s="1" t="s">
        <v>1</v>
      </c>
      <c r="E3" s="44" t="s">
        <v>1</v>
      </c>
      <c r="F3" s="1" t="s">
        <v>2</v>
      </c>
      <c r="G3" s="1" t="s">
        <v>2</v>
      </c>
      <c r="H3" s="1" t="s">
        <v>1</v>
      </c>
      <c r="I3" s="1" t="s">
        <v>1</v>
      </c>
      <c r="J3" s="1" t="s">
        <v>1</v>
      </c>
      <c r="K3" s="1" t="s">
        <v>2</v>
      </c>
      <c r="L3" s="1" t="s">
        <v>1</v>
      </c>
      <c r="M3" s="1" t="s">
        <v>1</v>
      </c>
      <c r="N3" s="33"/>
      <c r="O3" s="33" t="s">
        <v>1</v>
      </c>
      <c r="P3" s="33" t="s">
        <v>1</v>
      </c>
      <c r="Q3" s="33" t="s">
        <v>1</v>
      </c>
      <c r="R3" s="33" t="s">
        <v>1</v>
      </c>
      <c r="S3" s="33" t="s">
        <v>1</v>
      </c>
      <c r="T3" s="1" t="s">
        <v>1</v>
      </c>
    </row>
    <row r="4" spans="1:20" ht="18.75" customHeight="1" x14ac:dyDescent="0.25">
      <c r="A4" s="49" t="s">
        <v>3</v>
      </c>
      <c r="B4" s="49" t="s">
        <v>4</v>
      </c>
      <c r="C4" s="52" t="s">
        <v>5</v>
      </c>
      <c r="D4" s="54" t="s">
        <v>6</v>
      </c>
      <c r="E4" s="54" t="s">
        <v>7</v>
      </c>
      <c r="F4" s="50" t="s">
        <v>8</v>
      </c>
      <c r="G4" s="50" t="s">
        <v>9</v>
      </c>
      <c r="H4" s="49" t="s">
        <v>10</v>
      </c>
      <c r="I4" s="49" t="s">
        <v>11</v>
      </c>
      <c r="J4" s="49" t="s">
        <v>12</v>
      </c>
      <c r="K4" s="50" t="s">
        <v>13</v>
      </c>
      <c r="L4" s="49" t="s">
        <v>14</v>
      </c>
      <c r="M4" s="49" t="s">
        <v>15</v>
      </c>
      <c r="N4" s="56" t="s">
        <v>16</v>
      </c>
      <c r="O4" s="57"/>
      <c r="P4" s="57"/>
      <c r="Q4" s="57"/>
      <c r="R4" s="57"/>
      <c r="S4" s="58"/>
      <c r="T4" s="49" t="s">
        <v>17</v>
      </c>
    </row>
    <row r="5" spans="1:20" ht="53.45" customHeight="1" x14ac:dyDescent="0.25">
      <c r="A5" s="49"/>
      <c r="B5" s="49"/>
      <c r="C5" s="53"/>
      <c r="D5" s="55"/>
      <c r="E5" s="55"/>
      <c r="F5" s="51"/>
      <c r="G5" s="51"/>
      <c r="H5" s="52"/>
      <c r="I5" s="49"/>
      <c r="J5" s="49"/>
      <c r="K5" s="50"/>
      <c r="L5" s="49"/>
      <c r="M5" s="49"/>
      <c r="N5" s="34">
        <v>2024</v>
      </c>
      <c r="O5" s="34">
        <v>2025</v>
      </c>
      <c r="P5" s="34">
        <v>2026</v>
      </c>
      <c r="Q5" s="34">
        <v>2027</v>
      </c>
      <c r="R5" s="34">
        <v>2028</v>
      </c>
      <c r="S5" s="34">
        <v>2029</v>
      </c>
      <c r="T5" s="49"/>
    </row>
    <row r="6" spans="1:20" ht="27.95" customHeight="1" x14ac:dyDescent="0.25">
      <c r="A6" s="12" t="s">
        <v>18</v>
      </c>
      <c r="B6" s="39" t="s">
        <v>65</v>
      </c>
      <c r="C6" s="13" t="s">
        <v>19</v>
      </c>
      <c r="D6" s="12" t="s">
        <v>20</v>
      </c>
      <c r="E6" s="45" t="s">
        <v>21</v>
      </c>
      <c r="F6" s="12"/>
      <c r="G6" s="14"/>
      <c r="H6" s="15" t="s">
        <v>22</v>
      </c>
      <c r="I6" s="18" t="s">
        <v>23</v>
      </c>
      <c r="J6" s="17">
        <v>20</v>
      </c>
      <c r="K6" s="17">
        <v>45</v>
      </c>
      <c r="L6" s="35">
        <v>3036000</v>
      </c>
      <c r="M6" s="35">
        <v>170000</v>
      </c>
      <c r="N6" s="35"/>
      <c r="O6" s="35">
        <v>833000</v>
      </c>
      <c r="P6" s="35">
        <v>-833000</v>
      </c>
      <c r="Q6" s="35"/>
      <c r="R6" s="35"/>
      <c r="S6" s="35"/>
      <c r="T6" s="41" t="s">
        <v>74</v>
      </c>
    </row>
    <row r="7" spans="1:20" ht="300" x14ac:dyDescent="0.25">
      <c r="A7" s="12" t="s">
        <v>18</v>
      </c>
      <c r="B7" s="39" t="s">
        <v>65</v>
      </c>
      <c r="C7" s="13" t="s">
        <v>24</v>
      </c>
      <c r="D7" s="12" t="s">
        <v>64</v>
      </c>
      <c r="E7" s="29" t="s">
        <v>25</v>
      </c>
      <c r="F7" s="12"/>
      <c r="G7" s="14"/>
      <c r="H7" s="15" t="s">
        <v>26</v>
      </c>
      <c r="I7" s="16" t="s">
        <v>24</v>
      </c>
      <c r="J7" s="17" t="s">
        <v>27</v>
      </c>
      <c r="K7" s="17" t="s">
        <v>28</v>
      </c>
      <c r="L7" s="36">
        <v>7740000</v>
      </c>
      <c r="M7" s="36">
        <v>4079322</v>
      </c>
      <c r="N7" s="36">
        <v>380000</v>
      </c>
      <c r="O7" s="36"/>
      <c r="P7" s="36">
        <v>-380000</v>
      </c>
      <c r="Q7" s="35"/>
      <c r="R7" s="35"/>
      <c r="S7" s="35"/>
      <c r="T7" s="41" t="s">
        <v>73</v>
      </c>
    </row>
    <row r="8" spans="1:20" ht="275.25" customHeight="1" x14ac:dyDescent="0.25">
      <c r="A8" s="12" t="s">
        <v>18</v>
      </c>
      <c r="B8" s="39" t="s">
        <v>65</v>
      </c>
      <c r="C8" s="13" t="s">
        <v>29</v>
      </c>
      <c r="D8" s="14" t="s">
        <v>64</v>
      </c>
      <c r="E8" s="46" t="s">
        <v>25</v>
      </c>
      <c r="F8" s="19"/>
      <c r="G8" s="14"/>
      <c r="H8" s="15"/>
      <c r="I8" s="18"/>
      <c r="J8" s="17" t="s">
        <v>27</v>
      </c>
      <c r="K8" s="17" t="s">
        <v>28</v>
      </c>
      <c r="L8" s="12"/>
      <c r="M8" s="12"/>
      <c r="N8" s="35">
        <v>103333</v>
      </c>
      <c r="O8" s="35"/>
      <c r="P8" s="35">
        <v>-103333</v>
      </c>
      <c r="Q8" s="35"/>
      <c r="R8" s="35"/>
      <c r="S8" s="35"/>
      <c r="T8" s="40" t="s">
        <v>69</v>
      </c>
    </row>
    <row r="9" spans="1:20" ht="182.25" customHeight="1" x14ac:dyDescent="0.25">
      <c r="A9" s="12" t="s">
        <v>18</v>
      </c>
      <c r="B9" s="39" t="s">
        <v>65</v>
      </c>
      <c r="C9" s="31" t="s">
        <v>30</v>
      </c>
      <c r="D9" s="14" t="s">
        <v>64</v>
      </c>
      <c r="E9" s="46" t="s">
        <v>25</v>
      </c>
      <c r="F9" s="19"/>
      <c r="G9" s="14"/>
      <c r="H9" s="15"/>
      <c r="I9" s="18"/>
      <c r="J9" s="17" t="s">
        <v>27</v>
      </c>
      <c r="K9" s="17" t="s">
        <v>28</v>
      </c>
      <c r="L9" s="12"/>
      <c r="M9" s="12"/>
      <c r="N9" s="35">
        <v>109994</v>
      </c>
      <c r="O9" s="35"/>
      <c r="P9" s="35">
        <v>-109994</v>
      </c>
      <c r="Q9" s="35"/>
      <c r="R9" s="35"/>
      <c r="S9" s="35"/>
      <c r="T9" s="40" t="s">
        <v>70</v>
      </c>
    </row>
    <row r="10" spans="1:20" ht="195" x14ac:dyDescent="0.25">
      <c r="A10" s="12" t="s">
        <v>18</v>
      </c>
      <c r="B10" s="39" t="s">
        <v>65</v>
      </c>
      <c r="C10" s="13" t="s">
        <v>31</v>
      </c>
      <c r="D10" s="14" t="s">
        <v>64</v>
      </c>
      <c r="E10" s="46" t="s">
        <v>25</v>
      </c>
      <c r="F10" s="19"/>
      <c r="G10" s="14"/>
      <c r="H10" s="15"/>
      <c r="I10" s="18"/>
      <c r="J10" s="17" t="s">
        <v>27</v>
      </c>
      <c r="K10" s="17" t="s">
        <v>28</v>
      </c>
      <c r="L10" s="12"/>
      <c r="M10" s="12"/>
      <c r="N10" s="35">
        <v>340799</v>
      </c>
      <c r="O10" s="35"/>
      <c r="P10" s="35">
        <v>-340799</v>
      </c>
      <c r="Q10" s="35"/>
      <c r="R10" s="35"/>
      <c r="S10" s="35"/>
      <c r="T10" s="40" t="s">
        <v>67</v>
      </c>
    </row>
    <row r="11" spans="1:20" ht="94.5" customHeight="1" x14ac:dyDescent="0.25">
      <c r="A11" s="12" t="s">
        <v>32</v>
      </c>
      <c r="B11" s="39" t="s">
        <v>65</v>
      </c>
      <c r="C11" s="12" t="s">
        <v>33</v>
      </c>
      <c r="D11" s="12" t="s">
        <v>20</v>
      </c>
      <c r="E11" s="45" t="s">
        <v>21</v>
      </c>
      <c r="F11" s="12"/>
      <c r="G11" s="14"/>
      <c r="H11" s="15" t="s">
        <v>34</v>
      </c>
      <c r="I11" s="21" t="s">
        <v>33</v>
      </c>
      <c r="J11" s="22">
        <v>20</v>
      </c>
      <c r="K11" s="22">
        <v>15</v>
      </c>
      <c r="L11" s="35">
        <f>428863+375000+375000+4*375000</f>
        <v>2678863</v>
      </c>
      <c r="M11" s="35">
        <f>L11-375000-4*375000</f>
        <v>803863</v>
      </c>
      <c r="N11" s="35"/>
      <c r="O11" s="35">
        <v>375000</v>
      </c>
      <c r="P11" s="35">
        <v>-375000</v>
      </c>
      <c r="Q11" s="35"/>
      <c r="R11" s="35"/>
      <c r="S11" s="35"/>
      <c r="T11" s="42" t="s">
        <v>68</v>
      </c>
    </row>
    <row r="12" spans="1:20" ht="217.5" customHeight="1" x14ac:dyDescent="0.25">
      <c r="A12" s="12" t="s">
        <v>32</v>
      </c>
      <c r="B12" s="39" t="s">
        <v>65</v>
      </c>
      <c r="C12" s="13" t="s">
        <v>35</v>
      </c>
      <c r="D12" s="12" t="s">
        <v>20</v>
      </c>
      <c r="E12" s="45" t="s">
        <v>21</v>
      </c>
      <c r="F12" s="12"/>
      <c r="G12" s="12"/>
      <c r="H12" s="20"/>
      <c r="I12" s="12"/>
      <c r="J12" s="22">
        <v>20</v>
      </c>
      <c r="K12" s="22">
        <v>55</v>
      </c>
      <c r="L12" s="35">
        <f>2014000+2008000</f>
        <v>4022000</v>
      </c>
      <c r="M12" s="35">
        <f>L12-275000</f>
        <v>3747000</v>
      </c>
      <c r="N12" s="35"/>
      <c r="O12" s="35">
        <v>275000</v>
      </c>
      <c r="P12" s="35">
        <v>-275000</v>
      </c>
      <c r="Q12" s="35"/>
      <c r="R12" s="35"/>
      <c r="S12" s="37"/>
      <c r="T12" s="11" t="s">
        <v>72</v>
      </c>
    </row>
    <row r="13" spans="1:20" ht="135" x14ac:dyDescent="0.25">
      <c r="A13" s="24" t="s">
        <v>36</v>
      </c>
      <c r="B13" s="39" t="s">
        <v>65</v>
      </c>
      <c r="C13" s="26" t="s">
        <v>38</v>
      </c>
      <c r="D13" s="24" t="s">
        <v>64</v>
      </c>
      <c r="E13" s="26" t="s">
        <v>25</v>
      </c>
      <c r="F13" s="24"/>
      <c r="G13" s="24"/>
      <c r="H13" s="27" t="s">
        <v>39</v>
      </c>
      <c r="I13" s="29" t="s">
        <v>40</v>
      </c>
      <c r="J13" s="30">
        <v>20</v>
      </c>
      <c r="K13" s="30">
        <v>15</v>
      </c>
      <c r="L13" s="47">
        <f>550995+3600998+4248688</f>
        <v>8400681</v>
      </c>
      <c r="M13" s="28">
        <f>L13-2901407-4248688</f>
        <v>1250586</v>
      </c>
      <c r="N13" s="47">
        <v>2901407</v>
      </c>
      <c r="O13" s="47"/>
      <c r="P13" s="47"/>
      <c r="Q13" s="47">
        <f>-N13</f>
        <v>-2901407</v>
      </c>
      <c r="R13" s="47"/>
      <c r="S13" s="28"/>
      <c r="T13" s="23" t="s">
        <v>37</v>
      </c>
    </row>
    <row r="14" spans="1:20" ht="140.25" customHeight="1" x14ac:dyDescent="0.25">
      <c r="A14" s="24" t="s">
        <v>36</v>
      </c>
      <c r="B14" s="39" t="s">
        <v>65</v>
      </c>
      <c r="C14" s="26" t="s">
        <v>38</v>
      </c>
      <c r="D14" s="24" t="s">
        <v>20</v>
      </c>
      <c r="E14" s="26" t="s">
        <v>21</v>
      </c>
      <c r="F14" s="24"/>
      <c r="G14" s="24"/>
      <c r="H14" s="27" t="s">
        <v>71</v>
      </c>
      <c r="I14" s="29" t="s">
        <v>40</v>
      </c>
      <c r="J14" s="30">
        <v>20</v>
      </c>
      <c r="K14" s="30">
        <v>15</v>
      </c>
      <c r="L14" s="47">
        <v>310998</v>
      </c>
      <c r="M14" s="24">
        <v>0</v>
      </c>
      <c r="N14" s="47"/>
      <c r="O14" s="47">
        <v>310998</v>
      </c>
      <c r="P14" s="47"/>
      <c r="Q14" s="47">
        <v>-310998</v>
      </c>
      <c r="R14" s="47"/>
      <c r="S14" s="28"/>
      <c r="T14" s="23" t="s">
        <v>37</v>
      </c>
    </row>
    <row r="15" spans="1:20" ht="102.75" customHeight="1" x14ac:dyDescent="0.25">
      <c r="A15" s="24" t="s">
        <v>36</v>
      </c>
      <c r="B15" s="39" t="s">
        <v>65</v>
      </c>
      <c r="C15" s="25" t="s">
        <v>41</v>
      </c>
      <c r="D15" s="24" t="s">
        <v>64</v>
      </c>
      <c r="E15" s="26" t="s">
        <v>25</v>
      </c>
      <c r="F15" s="24"/>
      <c r="G15" s="24"/>
      <c r="H15" s="27" t="s">
        <v>42</v>
      </c>
      <c r="I15" s="29" t="s">
        <v>41</v>
      </c>
      <c r="J15" s="30">
        <v>20</v>
      </c>
      <c r="K15" s="30">
        <v>15</v>
      </c>
      <c r="L15" s="47">
        <v>470833</v>
      </c>
      <c r="M15" s="24">
        <v>0</v>
      </c>
      <c r="N15" s="47">
        <v>470833</v>
      </c>
      <c r="O15" s="47"/>
      <c r="P15" s="47">
        <f>-N15</f>
        <v>-470833</v>
      </c>
      <c r="Q15" s="28"/>
      <c r="R15" s="28"/>
      <c r="S15" s="28"/>
      <c r="T15" s="23" t="s">
        <v>43</v>
      </c>
    </row>
    <row r="16" spans="1:20" ht="102" customHeight="1" x14ac:dyDescent="0.25">
      <c r="A16" s="24" t="s">
        <v>36</v>
      </c>
      <c r="B16" s="39" t="s">
        <v>65</v>
      </c>
      <c r="C16" s="25" t="s">
        <v>41</v>
      </c>
      <c r="D16" s="24" t="s">
        <v>20</v>
      </c>
      <c r="E16" s="26" t="s">
        <v>21</v>
      </c>
      <c r="F16" s="24"/>
      <c r="G16" s="24"/>
      <c r="H16" s="27" t="s">
        <v>42</v>
      </c>
      <c r="I16" s="29" t="s">
        <v>41</v>
      </c>
      <c r="J16" s="30">
        <v>20</v>
      </c>
      <c r="K16" s="30">
        <v>15</v>
      </c>
      <c r="L16" s="47">
        <f>2008333</f>
        <v>2008333</v>
      </c>
      <c r="M16" s="28">
        <f>L16-O16</f>
        <v>68163</v>
      </c>
      <c r="N16" s="28"/>
      <c r="O16" s="47">
        <f>2911003-500000-470833</f>
        <v>1940170</v>
      </c>
      <c r="P16" s="47"/>
      <c r="Q16" s="47">
        <f>-O16</f>
        <v>-1940170</v>
      </c>
      <c r="R16" s="28"/>
      <c r="S16" s="28"/>
      <c r="T16" s="23" t="s">
        <v>43</v>
      </c>
    </row>
    <row r="17" spans="1:20" ht="139.5" customHeight="1" x14ac:dyDescent="0.25">
      <c r="A17" s="12" t="s">
        <v>18</v>
      </c>
      <c r="B17" s="13" t="s">
        <v>76</v>
      </c>
      <c r="C17" s="25" t="s">
        <v>75</v>
      </c>
      <c r="D17" s="24" t="s">
        <v>20</v>
      </c>
      <c r="E17" s="26" t="s">
        <v>77</v>
      </c>
      <c r="F17" s="12"/>
      <c r="G17" s="12"/>
      <c r="H17" s="12"/>
      <c r="I17" s="12"/>
      <c r="J17" s="12">
        <v>20</v>
      </c>
      <c r="K17" s="12"/>
      <c r="L17" s="12"/>
      <c r="M17" s="12"/>
      <c r="N17" s="35"/>
      <c r="O17" s="35">
        <v>220348</v>
      </c>
      <c r="P17" s="35">
        <v>-220348</v>
      </c>
      <c r="Q17" s="35"/>
      <c r="R17" s="35"/>
      <c r="S17" s="35"/>
      <c r="T17" s="29" t="s">
        <v>78</v>
      </c>
    </row>
    <row r="18" spans="1:20" ht="115.5" customHeight="1" x14ac:dyDescent="0.25">
      <c r="A18" s="12" t="s">
        <v>18</v>
      </c>
      <c r="B18" s="13" t="s">
        <v>76</v>
      </c>
      <c r="C18" s="26" t="s">
        <v>79</v>
      </c>
      <c r="D18" s="24" t="s">
        <v>20</v>
      </c>
      <c r="E18" s="48" t="s">
        <v>77</v>
      </c>
      <c r="F18" s="12"/>
      <c r="G18" s="12"/>
      <c r="H18" s="12"/>
      <c r="I18" s="12"/>
      <c r="J18" s="12">
        <v>20</v>
      </c>
      <c r="K18" s="12">
        <v>45</v>
      </c>
      <c r="L18" s="12"/>
      <c r="M18" s="12"/>
      <c r="N18" s="35"/>
      <c r="O18" s="35">
        <v>5921</v>
      </c>
      <c r="P18" s="35">
        <v>100000</v>
      </c>
      <c r="Q18" s="35">
        <v>-105921</v>
      </c>
      <c r="R18" s="35"/>
      <c r="S18" s="35"/>
      <c r="T18" s="60" t="s">
        <v>80</v>
      </c>
    </row>
    <row r="19" spans="1:20" x14ac:dyDescent="0.25">
      <c r="A19" s="12"/>
      <c r="B19" s="12"/>
      <c r="C19" s="12"/>
      <c r="D19" s="12"/>
      <c r="E19" s="24"/>
      <c r="F19" s="12"/>
      <c r="G19" s="12"/>
      <c r="H19" s="12"/>
      <c r="I19" s="12"/>
      <c r="J19" s="12"/>
      <c r="K19" s="12"/>
      <c r="L19" s="12"/>
      <c r="M19" s="12"/>
      <c r="N19" s="35"/>
      <c r="O19" s="35"/>
      <c r="P19" s="35"/>
      <c r="Q19" s="35"/>
      <c r="R19" s="35"/>
      <c r="S19" s="35"/>
      <c r="T19" s="12"/>
    </row>
    <row r="20" spans="1:20" x14ac:dyDescent="0.25">
      <c r="A20" s="12"/>
      <c r="B20" s="12"/>
      <c r="C20" s="12"/>
      <c r="D20" s="12"/>
      <c r="E20" s="24"/>
      <c r="F20" s="12"/>
      <c r="G20" s="12"/>
      <c r="H20" s="12"/>
      <c r="I20" s="12"/>
      <c r="J20" s="12"/>
      <c r="K20" s="12"/>
      <c r="L20" s="12"/>
      <c r="M20" s="12"/>
      <c r="N20" s="35"/>
      <c r="O20" s="35"/>
      <c r="P20" s="35"/>
      <c r="Q20" s="35"/>
      <c r="R20" s="35"/>
      <c r="S20" s="35"/>
      <c r="T20" s="12"/>
    </row>
    <row r="22" spans="1:20" x14ac:dyDescent="0.25">
      <c r="B22" s="7" t="s">
        <v>44</v>
      </c>
      <c r="C22" s="6" t="s">
        <v>45</v>
      </c>
    </row>
    <row r="23" spans="1:20" x14ac:dyDescent="0.25">
      <c r="B23" s="7" t="s">
        <v>44</v>
      </c>
      <c r="C23" s="6" t="s">
        <v>46</v>
      </c>
    </row>
    <row r="24" spans="1:20" x14ac:dyDescent="0.25">
      <c r="B24" s="7" t="s">
        <v>44</v>
      </c>
      <c r="C24" s="6" t="s">
        <v>47</v>
      </c>
    </row>
  </sheetData>
  <autoFilter ref="A4:T18" xr:uid="{FCE2DCDA-35CA-4283-91DF-00B862D64D62}">
    <filterColumn colId="13" showButton="0"/>
    <filterColumn colId="14" showButton="0"/>
    <filterColumn colId="15" showButton="0"/>
    <filterColumn colId="16" showButton="0"/>
    <filterColumn colId="17" showButton="0"/>
  </autoFilter>
  <mergeCells count="15">
    <mergeCell ref="A4:A5"/>
    <mergeCell ref="B4:B5"/>
    <mergeCell ref="F4:F5"/>
    <mergeCell ref="M4:M5"/>
    <mergeCell ref="T4:T5"/>
    <mergeCell ref="C4:C5"/>
    <mergeCell ref="E4:E5"/>
    <mergeCell ref="D4:D5"/>
    <mergeCell ref="N4:S4"/>
    <mergeCell ref="G4:G5"/>
    <mergeCell ref="H4:H5"/>
    <mergeCell ref="I4:I5"/>
    <mergeCell ref="J4:J5"/>
    <mergeCell ref="K4:K5"/>
    <mergeCell ref="L4:L5"/>
  </mergeCells>
  <phoneticPr fontId="16" type="noConversion"/>
  <dataValidations count="1">
    <dataValidation type="list" allowBlank="1" showInputMessage="1" showErrorMessage="1" sqref="A6:A20" xr:uid="{E997A64B-9C40-448E-B657-5C7088E2A529}">
      <formula1>"KLIM, KAUR, ELM, KEA, KEMIT, TRAM, EGT, RIL"</formula1>
    </dataValidation>
  </dataValidations>
  <pageMargins left="0.7" right="0.7" top="0.75" bottom="0.75" header="0.3" footer="0.3"/>
  <pageSetup paperSize="9" orientation="portrait" r:id="rId1"/>
  <customProperties>
    <customPr name="Epm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6B3D0548-E7E6-46D2-AE15-2514E8185F57}">
          <x14:formula1>
            <xm:f>Ripploend!$B$2:$B$4</xm:f>
          </x14:formula1>
          <xm:sqref>D6:D20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63C52-83BA-440A-8B3D-5A9D44880BCE}">
  <dimension ref="B2:N33"/>
  <sheetViews>
    <sheetView zoomScale="110" zoomScaleNormal="110" workbookViewId="0">
      <selection activeCell="P15" sqref="P15"/>
    </sheetView>
  </sheetViews>
  <sheetFormatPr defaultRowHeight="15" x14ac:dyDescent="0.25"/>
  <cols>
    <col min="3" max="3" width="18.42578125" bestFit="1" customWidth="1"/>
    <col min="4" max="4" width="15.85546875" customWidth="1"/>
    <col min="10" max="13" width="10.140625" bestFit="1" customWidth="1"/>
    <col min="14" max="14" width="10.85546875" bestFit="1" customWidth="1"/>
  </cols>
  <sheetData>
    <row r="2" spans="2:14" x14ac:dyDescent="0.25">
      <c r="B2" s="3" t="s">
        <v>48</v>
      </c>
      <c r="C2" s="9"/>
      <c r="D2" s="9"/>
      <c r="E2" s="9"/>
      <c r="F2" s="9"/>
      <c r="G2" s="9"/>
      <c r="H2" s="9"/>
      <c r="I2" s="9"/>
      <c r="J2" s="9"/>
    </row>
    <row r="3" spans="2:14" x14ac:dyDescent="0.25">
      <c r="B3" s="4"/>
      <c r="C3" s="9"/>
      <c r="D3" s="9"/>
      <c r="E3" s="9"/>
      <c r="F3" s="9"/>
      <c r="G3" s="9"/>
      <c r="H3" s="9"/>
      <c r="I3" s="9"/>
      <c r="J3" s="9"/>
    </row>
    <row r="4" spans="2:14" x14ac:dyDescent="0.25">
      <c r="B4" s="5" t="s">
        <v>49</v>
      </c>
      <c r="C4" s="9"/>
      <c r="D4" s="9"/>
      <c r="E4" s="9"/>
      <c r="F4" s="9"/>
      <c r="G4" s="9"/>
      <c r="H4" s="9"/>
      <c r="I4" s="9"/>
      <c r="J4" s="9"/>
    </row>
    <row r="5" spans="2:14" x14ac:dyDescent="0.25">
      <c r="B5" s="9"/>
      <c r="C5" s="9"/>
      <c r="D5" s="9"/>
      <c r="E5" s="9"/>
      <c r="F5" s="9"/>
      <c r="G5" s="9"/>
      <c r="H5" s="9"/>
      <c r="I5" s="9"/>
      <c r="J5" s="9"/>
    </row>
    <row r="6" spans="2:14" x14ac:dyDescent="0.25">
      <c r="B6" s="5" t="s">
        <v>50</v>
      </c>
      <c r="C6" s="9"/>
      <c r="D6" s="9"/>
      <c r="E6" s="9"/>
      <c r="F6" s="9"/>
      <c r="G6" s="9"/>
      <c r="H6" s="9"/>
      <c r="I6" s="9"/>
      <c r="J6" s="9"/>
      <c r="M6" s="5"/>
      <c r="N6" s="8"/>
    </row>
    <row r="7" spans="2:14" x14ac:dyDescent="0.25">
      <c r="B7" s="5" t="s">
        <v>51</v>
      </c>
      <c r="C7" s="9"/>
      <c r="D7" s="9"/>
      <c r="E7" s="9"/>
      <c r="F7" s="9"/>
      <c r="G7" s="9"/>
      <c r="H7" s="9"/>
      <c r="I7" s="9"/>
      <c r="J7" s="9"/>
      <c r="M7" s="5"/>
      <c r="N7" s="8"/>
    </row>
    <row r="8" spans="2:14" x14ac:dyDescent="0.25">
      <c r="B8" s="5" t="s">
        <v>52</v>
      </c>
      <c r="C8" s="9"/>
      <c r="D8" s="9"/>
      <c r="E8" s="9"/>
      <c r="F8" s="9"/>
      <c r="G8" s="9"/>
      <c r="H8" s="9"/>
      <c r="I8" s="9"/>
      <c r="J8" s="9"/>
      <c r="M8" s="5"/>
      <c r="N8" s="8"/>
    </row>
    <row r="9" spans="2:14" x14ac:dyDescent="0.25">
      <c r="B9" s="5"/>
      <c r="C9" s="9"/>
      <c r="D9" s="9"/>
      <c r="E9" s="9"/>
      <c r="F9" s="9"/>
      <c r="G9" s="9"/>
      <c r="H9" s="9"/>
      <c r="I9" s="9"/>
      <c r="J9" s="9"/>
      <c r="M9" s="5"/>
    </row>
    <row r="10" spans="2:14" x14ac:dyDescent="0.25">
      <c r="B10" s="5" t="s">
        <v>53</v>
      </c>
      <c r="C10" s="4"/>
      <c r="D10" s="4"/>
      <c r="E10" s="9"/>
      <c r="F10" s="9"/>
      <c r="G10" s="9"/>
      <c r="H10" s="9"/>
      <c r="I10" s="9"/>
      <c r="J10" s="9"/>
      <c r="M10" s="5"/>
      <c r="N10" s="5"/>
    </row>
    <row r="11" spans="2:14" x14ac:dyDescent="0.25">
      <c r="B11" s="5" t="s">
        <v>51</v>
      </c>
      <c r="C11" s="4"/>
      <c r="D11" s="4"/>
      <c r="E11" s="9"/>
      <c r="F11" s="9"/>
      <c r="G11" s="9"/>
      <c r="H11" s="9"/>
      <c r="I11" s="9"/>
      <c r="J11" s="9"/>
      <c r="M11" s="5"/>
      <c r="N11" s="5"/>
    </row>
    <row r="12" spans="2:14" x14ac:dyDescent="0.25">
      <c r="B12" s="5" t="s">
        <v>54</v>
      </c>
      <c r="C12" s="4"/>
      <c r="D12" s="4"/>
      <c r="E12" s="9"/>
      <c r="F12" s="9"/>
      <c r="G12" s="9"/>
      <c r="H12" s="9"/>
      <c r="I12" s="9"/>
      <c r="J12" s="9"/>
      <c r="M12" s="5"/>
      <c r="N12" s="5"/>
    </row>
    <row r="13" spans="2:14" x14ac:dyDescent="0.25">
      <c r="B13" s="5"/>
      <c r="C13" s="9"/>
      <c r="D13" s="9"/>
      <c r="E13" s="9"/>
      <c r="F13" s="9"/>
      <c r="G13" s="9"/>
      <c r="H13" s="9"/>
      <c r="I13" s="9"/>
      <c r="J13" s="9"/>
    </row>
    <row r="14" spans="2:14" x14ac:dyDescent="0.25">
      <c r="B14" s="4"/>
      <c r="C14" s="4"/>
      <c r="D14" s="4"/>
      <c r="E14" s="4"/>
      <c r="F14" s="4"/>
      <c r="G14" s="9"/>
      <c r="H14" s="9"/>
      <c r="I14" s="9"/>
      <c r="J14" s="9"/>
    </row>
    <row r="15" spans="2:14" x14ac:dyDescent="0.25">
      <c r="B15" s="3" t="s">
        <v>55</v>
      </c>
      <c r="C15" s="9"/>
      <c r="D15" s="9"/>
      <c r="E15" s="9"/>
      <c r="F15" s="9"/>
      <c r="G15" s="9"/>
    </row>
    <row r="16" spans="2:14" x14ac:dyDescent="0.25">
      <c r="B16" s="4"/>
      <c r="C16" s="9"/>
      <c r="D16" s="9"/>
      <c r="E16" s="9"/>
      <c r="F16" s="9"/>
      <c r="G16" s="9"/>
    </row>
    <row r="17" spans="2:14" x14ac:dyDescent="0.25">
      <c r="B17" s="5" t="s">
        <v>56</v>
      </c>
      <c r="C17" s="9"/>
      <c r="D17" s="9"/>
      <c r="E17" s="9"/>
      <c r="F17" s="9"/>
      <c r="G17" s="9"/>
    </row>
    <row r="18" spans="2:14" x14ac:dyDescent="0.25">
      <c r="B18" s="9"/>
      <c r="C18" s="9"/>
      <c r="D18" s="9"/>
      <c r="E18" s="9"/>
      <c r="F18" s="9"/>
      <c r="G18" s="9"/>
    </row>
    <row r="19" spans="2:14" x14ac:dyDescent="0.25">
      <c r="B19" s="5" t="s">
        <v>50</v>
      </c>
      <c r="C19" s="9"/>
      <c r="D19" s="9"/>
      <c r="E19" s="9"/>
      <c r="F19" s="9"/>
      <c r="G19" s="9"/>
      <c r="N19" s="5"/>
    </row>
    <row r="20" spans="2:14" x14ac:dyDescent="0.25">
      <c r="B20" s="5" t="s">
        <v>51</v>
      </c>
      <c r="C20" s="9"/>
      <c r="D20" s="9"/>
      <c r="E20" s="9"/>
      <c r="F20" s="9"/>
      <c r="G20" s="9"/>
      <c r="N20" s="5"/>
    </row>
    <row r="21" spans="2:14" x14ac:dyDescent="0.25">
      <c r="B21" s="5" t="s">
        <v>57</v>
      </c>
      <c r="C21" s="9"/>
      <c r="D21" s="9"/>
      <c r="E21" s="9"/>
      <c r="F21" s="9"/>
      <c r="G21" s="9"/>
      <c r="N21" s="5"/>
    </row>
    <row r="22" spans="2:14" x14ac:dyDescent="0.25">
      <c r="B22" s="5"/>
      <c r="C22" s="9"/>
      <c r="D22" s="9"/>
      <c r="E22" s="9"/>
      <c r="F22" s="9"/>
      <c r="G22" s="9"/>
    </row>
    <row r="23" spans="2:14" x14ac:dyDescent="0.25">
      <c r="B23" s="9"/>
      <c r="C23" s="9"/>
      <c r="D23" s="9"/>
      <c r="E23" s="9"/>
      <c r="F23" s="9"/>
      <c r="G23" s="9"/>
      <c r="H23" s="9"/>
    </row>
    <row r="24" spans="2:14" x14ac:dyDescent="0.25">
      <c r="B24" s="3" t="s">
        <v>58</v>
      </c>
      <c r="C24" s="9"/>
      <c r="D24" s="9"/>
      <c r="E24" s="9"/>
    </row>
    <row r="25" spans="2:14" x14ac:dyDescent="0.25">
      <c r="B25" s="4"/>
      <c r="C25" s="9"/>
      <c r="D25" s="9"/>
      <c r="E25" s="9"/>
    </row>
    <row r="26" spans="2:14" x14ac:dyDescent="0.25">
      <c r="B26" s="5" t="s">
        <v>59</v>
      </c>
      <c r="C26" s="9"/>
      <c r="D26" s="9"/>
      <c r="E26" s="9"/>
      <c r="N26" s="8"/>
    </row>
    <row r="27" spans="2:14" x14ac:dyDescent="0.25">
      <c r="B27" s="9"/>
      <c r="C27" s="9"/>
      <c r="D27" s="9"/>
      <c r="E27" s="9"/>
    </row>
    <row r="28" spans="2:14" x14ac:dyDescent="0.25">
      <c r="B28" s="5" t="s">
        <v>60</v>
      </c>
      <c r="C28" s="9"/>
      <c r="D28" s="9"/>
      <c r="E28" s="9"/>
      <c r="N28" s="5"/>
    </row>
    <row r="29" spans="2:14" x14ac:dyDescent="0.25">
      <c r="B29" s="5" t="s">
        <v>61</v>
      </c>
      <c r="C29" s="9"/>
      <c r="D29" s="9"/>
      <c r="E29" s="9"/>
      <c r="N29" s="5"/>
    </row>
    <row r="30" spans="2:14" x14ac:dyDescent="0.25">
      <c r="B30" s="5" t="s">
        <v>62</v>
      </c>
      <c r="C30" s="9"/>
      <c r="D30" s="9"/>
      <c r="E30" s="9"/>
      <c r="N30" s="5"/>
    </row>
    <row r="31" spans="2:14" x14ac:dyDescent="0.25">
      <c r="B31" s="5"/>
      <c r="C31" s="9"/>
      <c r="D31" s="9"/>
      <c r="E31" s="9"/>
      <c r="N31" s="5"/>
    </row>
    <row r="32" spans="2:14" x14ac:dyDescent="0.25">
      <c r="B32" s="5"/>
      <c r="C32" s="9"/>
      <c r="D32" s="9"/>
      <c r="E32" s="59"/>
      <c r="F32" s="59"/>
    </row>
    <row r="33" spans="2:6" x14ac:dyDescent="0.25">
      <c r="B33" s="4"/>
      <c r="C33" s="4"/>
      <c r="D33" s="4"/>
      <c r="E33" s="4"/>
      <c r="F33" s="4"/>
    </row>
  </sheetData>
  <mergeCells count="1">
    <mergeCell ref="E32:F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B57BF-58E1-4458-A8C5-CF8C5BA56725}">
  <dimension ref="B2:B4"/>
  <sheetViews>
    <sheetView workbookViewId="0">
      <selection activeCell="C16" sqref="C16"/>
    </sheetView>
  </sheetViews>
  <sheetFormatPr defaultRowHeight="15" x14ac:dyDescent="0.25"/>
  <cols>
    <col min="2" max="2" width="20.5703125" bestFit="1" customWidth="1"/>
  </cols>
  <sheetData>
    <row r="2" spans="2:2" x14ac:dyDescent="0.25">
      <c r="B2" t="s">
        <v>63</v>
      </c>
    </row>
    <row r="3" spans="2:2" x14ac:dyDescent="0.25">
      <c r="B3" t="s">
        <v>20</v>
      </c>
    </row>
    <row r="4" spans="2:2" x14ac:dyDescent="0.25">
      <c r="B4" t="s">
        <v>64</v>
      </c>
    </row>
  </sheetData>
  <sheetProtection algorithmName="SHA-512" hashValue="LEQ3yxAp9xzuWt88H9aRxfglRQLAM51A8x/bSh0r1UIxVoOG/s1/+cpS4lfOaVaoX3R/fiFMpjBpWgiCVw6O4Q==" saltValue="4Dp545OITpyVV9Q6aZCxHQ=="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1CB0BA8B6B08743B3648F5ACAC099C9" ma:contentTypeVersion="3" ma:contentTypeDescription="Create a new document." ma:contentTypeScope="" ma:versionID="fe282d0f857bb43a1bf8c14496f840e9">
  <xsd:schema xmlns:xsd="http://www.w3.org/2001/XMLSchema" xmlns:xs="http://www.w3.org/2001/XMLSchema" xmlns:p="http://schemas.microsoft.com/office/2006/metadata/properties" xmlns:ns2="1a2a7ceb-01e9-4154-b541-c448164a08f2" targetNamespace="http://schemas.microsoft.com/office/2006/metadata/properties" ma:root="true" ma:fieldsID="d8dbbc056a5803a4788c1f96de3b2fbf" ns2:_="">
    <xsd:import namespace="1a2a7ceb-01e9-4154-b541-c448164a08f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2a7ceb-01e9-4154-b541-c448164a08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543D04-7348-4E75-B544-54C03ADAFB71}">
  <ds:schemaRefs>
    <ds:schemaRef ds:uri="http://schemas.microsoft.com/sharepoint/v3/contenttype/forms"/>
  </ds:schemaRefs>
</ds:datastoreItem>
</file>

<file path=customXml/itemProps2.xml><?xml version="1.0" encoding="utf-8"?>
<ds:datastoreItem xmlns:ds="http://schemas.openxmlformats.org/officeDocument/2006/customXml" ds:itemID="{726423D5-011C-43EF-8BAB-FFB31609295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7CA3CFE-9834-4546-ABEE-B8359C6543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2a7ceb-01e9-4154-b541-c448164a08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mõjude tabel RES 2026-2029</vt:lpstr>
      <vt:lpstr>juhised_selgitused</vt:lpstr>
      <vt:lpstr>Ripploend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Aastatevaheline eelarve ümbertõstmine 2025-2029_30.07.2025</dc:title>
  <dc:subject/>
  <dc:creator>Kairi Jürgenson</dc:creator>
  <dc:description/>
  <cp:lastModifiedBy>Liivi Fuchs</cp:lastModifiedBy>
  <cp:revision/>
  <dcterms:created xsi:type="dcterms:W3CDTF">2023-05-30T09:48:40Z</dcterms:created>
  <dcterms:modified xsi:type="dcterms:W3CDTF">2025-08-07T11:35:50Z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0x01010011CB0BA8B6B08743B3648F5ACAC099C9</vt:lpwstr>
  </property>
</Properties>
</file>